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Jardel\Sales-Präsentationen\NFZ\"/>
    </mc:Choice>
  </mc:AlternateContent>
  <bookViews>
    <workbookView xWindow="240" yWindow="75" windowWidth="18555" windowHeight="7995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B8" i="1" l="1"/>
  <c r="B38" i="1" l="1"/>
  <c r="B37" i="1"/>
  <c r="B36" i="1"/>
  <c r="B31" i="1"/>
  <c r="B15" i="2" l="1"/>
  <c r="B17" i="2"/>
  <c r="D40" i="1" l="1"/>
  <c r="B40" i="1"/>
  <c r="B55" i="1" s="1"/>
  <c r="B46" i="1" l="1"/>
  <c r="B45" i="1" l="1"/>
  <c r="B19" i="1"/>
  <c r="B20" i="1" s="1"/>
  <c r="B33" i="1"/>
  <c r="B47" i="1" l="1"/>
  <c r="B48" i="1" s="1"/>
  <c r="B50" i="1" s="1"/>
  <c r="B23" i="1"/>
  <c r="B42" i="1"/>
  <c r="D42" i="1" s="1"/>
  <c r="D33" i="1"/>
  <c r="B14" i="1"/>
  <c r="B54" i="1" s="1"/>
  <c r="B61" i="1" l="1"/>
  <c r="D61" i="1" s="1"/>
  <c r="B53" i="1"/>
  <c r="B58" i="1"/>
  <c r="B56" i="1" l="1"/>
  <c r="D56" i="1" s="1"/>
</calcChain>
</file>

<file path=xl/sharedStrings.xml><?xml version="1.0" encoding="utf-8"?>
<sst xmlns="http://schemas.openxmlformats.org/spreadsheetml/2006/main" count="86" uniqueCount="67">
  <si>
    <t>Fahrzeugbestand im Fuhrpark:</t>
  </si>
  <si>
    <t>1. Bestandsdaten:</t>
  </si>
  <si>
    <t>Liter</t>
  </si>
  <si>
    <t>LIQUI MOLY</t>
  </si>
  <si>
    <t>10W-40</t>
  </si>
  <si>
    <t>Ihr bisheriger Ölpreis /Liter</t>
  </si>
  <si>
    <t>pro Fahrzeug:</t>
  </si>
  <si>
    <t>pro Jahr:</t>
  </si>
  <si>
    <t>Liter/100 km</t>
  </si>
  <si>
    <t>Laufleistung/Jahr</t>
  </si>
  <si>
    <t>km</t>
  </si>
  <si>
    <t>Jahresverbrauch/Fahrzeug:</t>
  </si>
  <si>
    <t>Liter für den gesamten Fuhrpark</t>
  </si>
  <si>
    <t>2. Optimierungsvorschlag:</t>
  </si>
  <si>
    <t>neu eingesetzte Ölmarke:</t>
  </si>
  <si>
    <t>Bezeichnung</t>
  </si>
  <si>
    <t>TOP TEC TRUCK 4350</t>
  </si>
  <si>
    <t>neu eingesetzte Viskositätsklasse</t>
  </si>
  <si>
    <t>5W-30</t>
  </si>
  <si>
    <t>Ihr neuer Ölpreis / Liter</t>
  </si>
  <si>
    <t>Ihre mögliche Ersparnis beim Kraftstoff:</t>
  </si>
  <si>
    <t>Einsparung pro Fahrzeug</t>
  </si>
  <si>
    <t>Viskositätsübersicht</t>
  </si>
  <si>
    <t>15W-40</t>
  </si>
  <si>
    <t>Lieferanten</t>
  </si>
  <si>
    <t>Mobil</t>
  </si>
  <si>
    <t>Castrol</t>
  </si>
  <si>
    <t>Mozul</t>
  </si>
  <si>
    <t>Shell</t>
  </si>
  <si>
    <t>Aral</t>
  </si>
  <si>
    <t>Sonstige</t>
  </si>
  <si>
    <t xml:space="preserve">Umölungs-Sparplan für Fa.: </t>
  </si>
  <si>
    <t>=</t>
  </si>
  <si>
    <t>Gesamteinsparpotenzial:</t>
  </si>
  <si>
    <r>
      <t xml:space="preserve">bei einer Einsparung von </t>
    </r>
    <r>
      <rPr>
        <b/>
        <sz val="18"/>
        <color theme="1"/>
        <rFont val="Calibri"/>
        <family val="2"/>
        <scheme val="minor"/>
      </rPr>
      <t>4</t>
    </r>
    <r>
      <rPr>
        <sz val="18"/>
        <color theme="1"/>
        <rFont val="Calibri"/>
        <family val="2"/>
        <scheme val="minor"/>
      </rPr>
      <t xml:space="preserve"> %:</t>
    </r>
  </si>
  <si>
    <t>Ø Gesamtkosten Kraftstoff pro Jahr:</t>
  </si>
  <si>
    <r>
      <t xml:space="preserve">Ihr neuer Ø Kraftstoffverbrauch bei </t>
    </r>
    <r>
      <rPr>
        <b/>
        <sz val="18"/>
        <color theme="1"/>
        <rFont val="Calibri"/>
        <family val="2"/>
        <scheme val="minor"/>
      </rPr>
      <t>3%</t>
    </r>
    <r>
      <rPr>
        <sz val="18"/>
        <color theme="1"/>
        <rFont val="Calibri"/>
        <family val="2"/>
        <scheme val="minor"/>
      </rPr>
      <t xml:space="preserve"> Einsparung:</t>
    </r>
  </si>
  <si>
    <t>Ihr aktueller Ø Kraftstoffverbrauch:</t>
  </si>
  <si>
    <t>xxx</t>
  </si>
  <si>
    <t>Pro-Line Motor-Verschleiß-Schutz 2x1 Liter</t>
  </si>
  <si>
    <t>Pro-Line Diesel System Reiniger K 1 Liter</t>
  </si>
  <si>
    <t>abzüglich Mehrkosten Umölungspaket</t>
  </si>
  <si>
    <t>Gesamtkosten für Reinigung und Verschleißschutz im Fuhrpark</t>
  </si>
  <si>
    <t>Kosten pro Fahrzeug</t>
  </si>
  <si>
    <t>Additivpaket</t>
  </si>
  <si>
    <t>GH-Preis</t>
  </si>
  <si>
    <t>Summe</t>
  </si>
  <si>
    <t>Motoröl</t>
  </si>
  <si>
    <t>€/l</t>
  </si>
  <si>
    <t>Pro-Line Motorspülung 3x1 Liter</t>
  </si>
  <si>
    <t>Ihre neuen jährlichen Gesamtkosten für Motoröl im Fuhrpark</t>
  </si>
  <si>
    <t>Ihre aktuell jährlichen Gesamtkosten für Motoröl:</t>
  </si>
  <si>
    <t>abzüglich Mehrkosten Motoröl</t>
  </si>
  <si>
    <t xml:space="preserve">aktuell eingesetzte Viskositätsklasse: </t>
  </si>
  <si>
    <t>Fahrzeuge</t>
  </si>
  <si>
    <t>Gesamtkosten für Reinigung und Verschleißschutz und Premium Motoröl im Fuhrpark</t>
  </si>
  <si>
    <r>
      <rPr>
        <b/>
        <sz val="18"/>
        <color theme="1"/>
        <rFont val="Symbol"/>
        <family val="1"/>
        <charset val="2"/>
      </rPr>
      <t>Æ</t>
    </r>
    <r>
      <rPr>
        <b/>
        <sz val="18"/>
        <color theme="1"/>
        <rFont val="Calibri"/>
        <family val="2"/>
      </rPr>
      <t xml:space="preserve"> </t>
    </r>
    <r>
      <rPr>
        <b/>
        <sz val="18"/>
        <color theme="1"/>
        <rFont val="Calibri"/>
        <family val="2"/>
        <scheme val="minor"/>
      </rPr>
      <t>Gesamtkosten Kraftstoff pro Jahr:</t>
    </r>
  </si>
  <si>
    <t xml:space="preserve">*CO2 Einsparung von 2,62 kg pro Liter Diesel </t>
  </si>
  <si>
    <t>Gesamte CO2 Einsparung pro Jahr*</t>
  </si>
  <si>
    <t>kg</t>
  </si>
  <si>
    <t>Ø Kosten für Kraftstoff pro Liter</t>
  </si>
  <si>
    <t>pro Fahrzeug</t>
  </si>
  <si>
    <t>Ölvolumen pro Fahrzeug</t>
  </si>
  <si>
    <t>Gesamt Ölbedarf pro Jahr</t>
  </si>
  <si>
    <t>Ölwechselintervall</t>
  </si>
  <si>
    <t>Liter pro Jahr</t>
  </si>
  <si>
    <t>Umölungspaket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</si>
</sst>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"/>
    <numFmt numFmtId="167" formatCode="#,##0\ &quot;€&quot;"/>
    <numFmt numFmtId="168" formatCode="_-* #,##0.00\ &quot;€&quot;_-;\-* #,##0.00\ &quot;€&quot;_-;_-* &quot;-&quot;\ &quot;€&quot;_-;_-@_-"/>
    <numFmt numFmtId="169" formatCode="_-* #,##0.0\ _€_-;\-* #,##0.0\ _€_-;_-* &quot;-&quot;??\ _€_-;_-@_-"/>
    <numFmt numFmtId="170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 val="singleAccounting"/>
      <sz val="18"/>
      <color theme="1"/>
      <name val="Calibri"/>
      <family val="2"/>
      <scheme val="minor"/>
    </font>
    <font>
      <b/>
      <sz val="18"/>
      <color theme="1"/>
      <name val="Symbol"/>
      <family val="1"/>
      <charset val="2"/>
    </font>
    <font>
      <b/>
      <sz val="18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165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44" fontId="2" fillId="0" borderId="0" xfId="2" applyFont="1" applyBorder="1"/>
    <xf numFmtId="165" fontId="3" fillId="0" borderId="0" xfId="0" applyNumberFormat="1" applyFont="1" applyBorder="1"/>
    <xf numFmtId="0" fontId="3" fillId="0" borderId="7" xfId="0" applyFont="1" applyBorder="1"/>
    <xf numFmtId="42" fontId="2" fillId="0" borderId="0" xfId="0" applyNumberFormat="1" applyFont="1" applyBorder="1"/>
    <xf numFmtId="165" fontId="3" fillId="0" borderId="0" xfId="1" applyNumberFormat="1" applyFont="1" applyFill="1" applyBorder="1"/>
    <xf numFmtId="42" fontId="3" fillId="0" borderId="0" xfId="0" applyNumberFormat="1" applyFont="1"/>
    <xf numFmtId="42" fontId="5" fillId="0" borderId="0" xfId="0" applyNumberFormat="1" applyFont="1"/>
    <xf numFmtId="49" fontId="3" fillId="0" borderId="0" xfId="0" applyNumberFormat="1" applyFont="1"/>
    <xf numFmtId="167" fontId="2" fillId="0" borderId="0" xfId="0" applyNumberFormat="1" applyFont="1" applyAlignment="1">
      <alignment horizontal="left"/>
    </xf>
    <xf numFmtId="167" fontId="3" fillId="0" borderId="0" xfId="0" applyNumberFormat="1" applyFont="1"/>
    <xf numFmtId="167" fontId="3" fillId="0" borderId="0" xfId="0" applyNumberFormat="1" applyFont="1" applyAlignment="1">
      <alignment horizontal="left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Border="1" applyProtection="1">
      <protection locked="0"/>
    </xf>
    <xf numFmtId="166" fontId="3" fillId="2" borderId="0" xfId="0" applyNumberFormat="1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7" fontId="3" fillId="2" borderId="0" xfId="2" applyNumberFormat="1" applyFont="1" applyFill="1" applyBorder="1" applyProtection="1">
      <protection locked="0"/>
    </xf>
    <xf numFmtId="165" fontId="3" fillId="2" borderId="0" xfId="1" applyNumberFormat="1" applyFont="1" applyFill="1" applyBorder="1" applyProtection="1">
      <protection locked="0"/>
    </xf>
    <xf numFmtId="44" fontId="3" fillId="2" borderId="0" xfId="2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44" fontId="3" fillId="0" borderId="0" xfId="0" applyNumberFormat="1" applyFont="1" applyBorder="1"/>
    <xf numFmtId="168" fontId="3" fillId="0" borderId="0" xfId="0" applyNumberFormat="1" applyFont="1" applyBorder="1"/>
    <xf numFmtId="42" fontId="5" fillId="0" borderId="0" xfId="2" applyNumberFormat="1" applyFont="1" applyBorder="1"/>
    <xf numFmtId="165" fontId="2" fillId="0" borderId="0" xfId="1" applyNumberFormat="1" applyFont="1" applyBorder="1"/>
    <xf numFmtId="0" fontId="2" fillId="0" borderId="0" xfId="0" applyFont="1" applyBorder="1"/>
    <xf numFmtId="169" fontId="3" fillId="2" borderId="0" xfId="1" applyNumberFormat="1" applyFont="1" applyFill="1" applyBorder="1" applyProtection="1">
      <protection locked="0"/>
    </xf>
    <xf numFmtId="168" fontId="5" fillId="0" borderId="0" xfId="0" applyNumberFormat="1" applyFont="1"/>
    <xf numFmtId="170" fontId="2" fillId="0" borderId="0" xfId="0" applyNumberFormat="1" applyFont="1" applyAlignment="1">
      <alignment horizontal="left"/>
    </xf>
    <xf numFmtId="168" fontId="2" fillId="0" borderId="0" xfId="0" applyNumberFormat="1" applyFont="1" applyBorder="1"/>
    <xf numFmtId="168" fontId="2" fillId="0" borderId="7" xfId="2" applyNumberFormat="1" applyFont="1" applyBorder="1"/>
    <xf numFmtId="164" fontId="3" fillId="0" borderId="0" xfId="1" applyNumberFormat="1" applyFont="1" applyFill="1" applyBorder="1"/>
    <xf numFmtId="168" fontId="3" fillId="0" borderId="0" xfId="0" applyNumberFormat="1" applyFont="1"/>
    <xf numFmtId="0" fontId="8" fillId="0" borderId="0" xfId="0" applyFont="1"/>
    <xf numFmtId="0" fontId="2" fillId="0" borderId="0" xfId="0" applyFont="1" applyAlignment="1" applyProtection="1">
      <alignment horizontal="right" vertical="top"/>
    </xf>
    <xf numFmtId="0" fontId="3" fillId="0" borderId="0" xfId="0" applyFont="1" applyProtection="1"/>
    <xf numFmtId="0" fontId="4" fillId="0" borderId="1" xfId="0" applyFont="1" applyBorder="1" applyProtection="1"/>
    <xf numFmtId="0" fontId="3" fillId="0" borderId="4" xfId="0" applyFont="1" applyBorder="1" applyProtection="1"/>
    <xf numFmtId="0" fontId="2" fillId="0" borderId="4" xfId="0" applyFont="1" applyBorder="1" applyProtection="1"/>
    <xf numFmtId="0" fontId="3" fillId="0" borderId="4" xfId="0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Border="1" applyAlignment="1" applyProtection="1">
      <alignment horizontal="left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4781550</xdr:colOff>
      <xdr:row>62</xdr:row>
      <xdr:rowOff>157042</xdr:rowOff>
    </xdr:from>
    <xdr:to>
      <xdr:col>1</xdr:col>
      <xdr:colOff>1885950</xdr:colOff>
      <xdr:row>71</xdr:row>
      <xdr:rowOff>134479</xdr:rowOff>
    </xdr:to>
    <xdr:pic>
      <xdr:nvPicPr>
        <xdr:cNvPr id="3" name="Picture 4" descr="Umölungspake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6806742"/>
          <a:ext cx="2562225" cy="1796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G74"/>
  <sheetViews>
    <sheetView tabSelected="1" view="pageLayout" zoomScaleNormal="100" workbookViewId="0">
      <selection activeCell="B18" sqref="B18"/>
    </sheetView>
  </sheetViews>
  <sheetFormatPr baseColWidth="10" defaultRowHeight="15" x14ac:dyDescent="0.25"/>
  <cols>
    <col min="1" max="1" width="77.85546875" bestFit="1" customWidth="1"/>
    <col min="2" max="2" width="31" bestFit="1" customWidth="1"/>
    <col min="3" max="3" width="5.85546875" customWidth="1"/>
    <col min="4" max="4" width="15.7109375" bestFit="1" customWidth="1"/>
    <col min="5" max="5" width="16.42578125" bestFit="1" customWidth="1"/>
    <col min="6" max="6" width="12" bestFit="1" customWidth="1"/>
  </cols>
  <sheetData>
    <row r="1" spans="1:7" ht="23.25" x14ac:dyDescent="0.35">
      <c r="A1" s="44" t="s">
        <v>31</v>
      </c>
      <c r="B1" s="23" t="s">
        <v>38</v>
      </c>
      <c r="C1" s="9"/>
      <c r="D1" s="9"/>
      <c r="E1" s="9"/>
    </row>
    <row r="2" spans="1:7" ht="24.75" customHeight="1" x14ac:dyDescent="0.35">
      <c r="A2" s="45"/>
      <c r="B2" s="9"/>
      <c r="C2" s="9"/>
      <c r="D2" s="9"/>
      <c r="E2" s="9"/>
    </row>
    <row r="3" spans="1:7" ht="23.25" x14ac:dyDescent="0.35">
      <c r="A3" s="46" t="s">
        <v>1</v>
      </c>
      <c r="B3" s="10"/>
      <c r="C3" s="10"/>
      <c r="D3" s="10"/>
      <c r="E3" s="10"/>
      <c r="F3" s="1"/>
      <c r="G3" s="2"/>
    </row>
    <row r="4" spans="1:7" ht="6" customHeight="1" x14ac:dyDescent="0.35">
      <c r="A4" s="47"/>
      <c r="B4" s="11"/>
      <c r="C4" s="11"/>
      <c r="D4" s="11"/>
      <c r="E4" s="11"/>
      <c r="F4" s="3"/>
      <c r="G4" s="4"/>
    </row>
    <row r="5" spans="1:7" ht="23.25" x14ac:dyDescent="0.35">
      <c r="A5" s="47" t="s">
        <v>0</v>
      </c>
      <c r="B5" s="24">
        <v>1</v>
      </c>
      <c r="C5" s="11" t="s">
        <v>54</v>
      </c>
      <c r="D5" s="11"/>
      <c r="E5" s="11"/>
      <c r="F5" s="3"/>
      <c r="G5" s="4"/>
    </row>
    <row r="6" spans="1:7" ht="23.25" x14ac:dyDescent="0.35">
      <c r="A6" s="47" t="s">
        <v>62</v>
      </c>
      <c r="B6" s="25">
        <v>26.5</v>
      </c>
      <c r="C6" s="11" t="s">
        <v>2</v>
      </c>
      <c r="D6" s="11"/>
      <c r="E6" s="11"/>
      <c r="F6" s="3"/>
      <c r="G6" s="4"/>
    </row>
    <row r="7" spans="1:7" ht="23.25" x14ac:dyDescent="0.35">
      <c r="A7" s="47" t="s">
        <v>64</v>
      </c>
      <c r="B7" s="24">
        <v>75000</v>
      </c>
      <c r="C7" s="11" t="s">
        <v>10</v>
      </c>
      <c r="D7" s="11"/>
      <c r="E7" s="11"/>
      <c r="F7" s="3"/>
      <c r="G7" s="4"/>
    </row>
    <row r="8" spans="1:7" ht="23.25" x14ac:dyDescent="0.35">
      <c r="A8" s="47" t="s">
        <v>63</v>
      </c>
      <c r="B8" s="25">
        <f>B6*B5*(B18/B7)</f>
        <v>53</v>
      </c>
      <c r="C8" s="11" t="s">
        <v>65</v>
      </c>
      <c r="D8" s="11"/>
      <c r="E8" s="11"/>
      <c r="F8" s="3"/>
      <c r="G8" s="4"/>
    </row>
    <row r="9" spans="1:7" ht="3" customHeight="1" x14ac:dyDescent="0.35">
      <c r="A9" s="47"/>
      <c r="B9" s="11"/>
      <c r="C9" s="11"/>
      <c r="D9" s="11"/>
      <c r="E9" s="11"/>
      <c r="F9" s="3"/>
      <c r="G9" s="4"/>
    </row>
    <row r="10" spans="1:7" ht="23.25" x14ac:dyDescent="0.35">
      <c r="A10" s="47" t="s">
        <v>53</v>
      </c>
      <c r="B10" s="26" t="s">
        <v>4</v>
      </c>
      <c r="C10" s="11"/>
      <c r="D10" s="11"/>
      <c r="E10" s="11"/>
      <c r="F10" s="3"/>
      <c r="G10" s="4"/>
    </row>
    <row r="11" spans="1:7" ht="4.5" customHeight="1" x14ac:dyDescent="0.35">
      <c r="A11" s="47"/>
      <c r="B11" s="11"/>
      <c r="C11" s="11"/>
      <c r="D11" s="11"/>
      <c r="E11" s="11"/>
      <c r="F11" s="3"/>
      <c r="G11" s="4"/>
    </row>
    <row r="12" spans="1:7" ht="23.25" x14ac:dyDescent="0.35">
      <c r="A12" s="47" t="s">
        <v>5</v>
      </c>
      <c r="B12" s="27">
        <v>2.5</v>
      </c>
      <c r="C12" s="11"/>
      <c r="D12" s="11"/>
      <c r="E12" s="11"/>
      <c r="F12" s="3"/>
      <c r="G12" s="4"/>
    </row>
    <row r="13" spans="1:7" ht="23.25" x14ac:dyDescent="0.35">
      <c r="A13" s="48" t="s">
        <v>51</v>
      </c>
      <c r="B13" s="11"/>
      <c r="C13" s="11"/>
      <c r="D13" s="11"/>
      <c r="E13" s="11"/>
      <c r="F13" s="3"/>
      <c r="G13" s="4"/>
    </row>
    <row r="14" spans="1:7" ht="23.25" x14ac:dyDescent="0.35">
      <c r="A14" s="47"/>
      <c r="B14" s="12">
        <f>B12*B8</f>
        <v>132.5</v>
      </c>
      <c r="C14" s="11"/>
      <c r="D14" s="11"/>
      <c r="E14" s="11"/>
      <c r="F14" s="3"/>
      <c r="G14" s="4"/>
    </row>
    <row r="15" spans="1:7" ht="6" customHeight="1" x14ac:dyDescent="0.35">
      <c r="A15" s="47"/>
      <c r="B15" s="11"/>
      <c r="C15" s="11"/>
      <c r="D15" s="11"/>
      <c r="E15" s="11"/>
      <c r="F15" s="3"/>
      <c r="G15" s="4"/>
    </row>
    <row r="16" spans="1:7" ht="23.25" x14ac:dyDescent="0.35">
      <c r="A16" s="48" t="s">
        <v>37</v>
      </c>
      <c r="B16" s="11"/>
      <c r="C16" s="11"/>
      <c r="D16" s="11"/>
      <c r="E16" s="11"/>
      <c r="F16" s="3"/>
      <c r="G16" s="4"/>
    </row>
    <row r="17" spans="1:7" ht="23.25" x14ac:dyDescent="0.35">
      <c r="A17" s="49" t="s">
        <v>6</v>
      </c>
      <c r="B17" s="36">
        <v>30</v>
      </c>
      <c r="C17" s="11" t="s">
        <v>8</v>
      </c>
      <c r="D17" s="11"/>
      <c r="E17" s="11"/>
      <c r="F17" s="3"/>
      <c r="G17" s="4"/>
    </row>
    <row r="18" spans="1:7" ht="23.25" x14ac:dyDescent="0.35">
      <c r="A18" s="49" t="s">
        <v>9</v>
      </c>
      <c r="B18" s="28">
        <v>150000</v>
      </c>
      <c r="C18" s="11" t="s">
        <v>10</v>
      </c>
      <c r="D18" s="11"/>
      <c r="E18" s="11"/>
      <c r="F18" s="3"/>
      <c r="G18" s="4"/>
    </row>
    <row r="19" spans="1:7" ht="23.25" x14ac:dyDescent="0.35">
      <c r="A19" s="49" t="s">
        <v>11</v>
      </c>
      <c r="B19" s="13">
        <f>B18*B17/100</f>
        <v>45000</v>
      </c>
      <c r="C19" s="11" t="s">
        <v>2</v>
      </c>
      <c r="D19" s="11"/>
      <c r="E19" s="11"/>
      <c r="F19" s="3"/>
      <c r="G19" s="4"/>
    </row>
    <row r="20" spans="1:7" ht="23.25" x14ac:dyDescent="0.35">
      <c r="A20" s="49" t="s">
        <v>7</v>
      </c>
      <c r="B20" s="13">
        <f>B19*B5</f>
        <v>45000</v>
      </c>
      <c r="C20" s="11" t="s">
        <v>12</v>
      </c>
      <c r="D20" s="11"/>
      <c r="E20" s="11"/>
      <c r="F20" s="3"/>
      <c r="G20" s="4"/>
    </row>
    <row r="21" spans="1:7" ht="3.75" customHeight="1" x14ac:dyDescent="0.35">
      <c r="A21" s="47"/>
      <c r="B21" s="11"/>
      <c r="C21" s="11"/>
      <c r="D21" s="11"/>
      <c r="E21" s="11"/>
      <c r="F21" s="3"/>
      <c r="G21" s="4"/>
    </row>
    <row r="22" spans="1:7" ht="23.25" x14ac:dyDescent="0.35">
      <c r="A22" s="49" t="s">
        <v>60</v>
      </c>
      <c r="B22" s="29">
        <v>1.85</v>
      </c>
      <c r="C22" s="11"/>
      <c r="D22" s="11"/>
      <c r="E22" s="11"/>
      <c r="F22" s="3"/>
      <c r="G22" s="4"/>
    </row>
    <row r="23" spans="1:7" ht="23.25" x14ac:dyDescent="0.35">
      <c r="A23" s="50" t="s">
        <v>35</v>
      </c>
      <c r="B23" s="40">
        <f>B22*B20</f>
        <v>83250</v>
      </c>
      <c r="C23" s="14"/>
      <c r="D23" s="14"/>
      <c r="E23" s="14"/>
      <c r="F23" s="6"/>
      <c r="G23" s="7"/>
    </row>
    <row r="24" spans="1:7" ht="3.75" customHeight="1" x14ac:dyDescent="0.35">
      <c r="A24" s="45"/>
      <c r="B24" s="9"/>
      <c r="C24" s="9"/>
      <c r="D24" s="9"/>
      <c r="E24" s="9"/>
    </row>
    <row r="25" spans="1:7" ht="23.25" x14ac:dyDescent="0.35">
      <c r="A25" s="46" t="s">
        <v>13</v>
      </c>
      <c r="B25" s="10"/>
      <c r="C25" s="10"/>
      <c r="D25" s="10"/>
      <c r="E25" s="10"/>
      <c r="F25" s="1"/>
      <c r="G25" s="2"/>
    </row>
    <row r="26" spans="1:7" ht="3.75" customHeight="1" x14ac:dyDescent="0.35">
      <c r="A26" s="47"/>
      <c r="B26" s="11"/>
      <c r="C26" s="11"/>
      <c r="D26" s="11"/>
      <c r="E26" s="11"/>
      <c r="F26" s="3"/>
      <c r="G26" s="4"/>
    </row>
    <row r="27" spans="1:7" ht="23.25" x14ac:dyDescent="0.35">
      <c r="A27" s="47" t="s">
        <v>14</v>
      </c>
      <c r="B27" s="11" t="s">
        <v>3</v>
      </c>
      <c r="C27" s="11"/>
      <c r="D27" s="11"/>
      <c r="E27" s="11"/>
      <c r="F27" s="3"/>
      <c r="G27" s="4"/>
    </row>
    <row r="28" spans="1:7" ht="23.25" x14ac:dyDescent="0.35">
      <c r="A28" s="47" t="s">
        <v>15</v>
      </c>
      <c r="B28" s="30" t="s">
        <v>16</v>
      </c>
      <c r="C28" s="11"/>
      <c r="D28" s="11"/>
      <c r="E28" s="11"/>
      <c r="F28" s="3"/>
      <c r="G28" s="4"/>
    </row>
    <row r="29" spans="1:7" ht="23.25" x14ac:dyDescent="0.35">
      <c r="A29" s="47" t="s">
        <v>17</v>
      </c>
      <c r="B29" s="11" t="s">
        <v>18</v>
      </c>
      <c r="C29" s="11"/>
      <c r="D29" s="11"/>
      <c r="E29" s="11"/>
      <c r="F29" s="3"/>
      <c r="G29" s="4"/>
    </row>
    <row r="30" spans="1:7" ht="5.25" customHeight="1" x14ac:dyDescent="0.35">
      <c r="A30" s="47"/>
      <c r="B30" s="11"/>
      <c r="C30" s="11"/>
      <c r="D30" s="11"/>
      <c r="E30" s="11"/>
      <c r="F30" s="3"/>
      <c r="G30" s="4"/>
    </row>
    <row r="31" spans="1:7" ht="23.25" x14ac:dyDescent="0.35">
      <c r="A31" s="47" t="s">
        <v>19</v>
      </c>
      <c r="B31" s="29">
        <f>Tabelle2!B18</f>
        <v>7.24</v>
      </c>
      <c r="C31" s="11"/>
      <c r="D31" s="11"/>
      <c r="E31" s="11"/>
      <c r="F31" s="3"/>
      <c r="G31" s="4"/>
    </row>
    <row r="32" spans="1:7" ht="23.25" x14ac:dyDescent="0.35">
      <c r="A32" s="48" t="s">
        <v>50</v>
      </c>
      <c r="B32" s="11"/>
      <c r="C32" s="11"/>
      <c r="D32" s="11"/>
      <c r="E32" s="11"/>
      <c r="F32" s="3"/>
      <c r="G32" s="4"/>
    </row>
    <row r="33" spans="1:7" ht="23.25" x14ac:dyDescent="0.35">
      <c r="A33" s="47"/>
      <c r="B33" s="39">
        <f>B8*B31</f>
        <v>383.72</v>
      </c>
      <c r="C33" s="19" t="s">
        <v>32</v>
      </c>
      <c r="D33" s="32">
        <f>B33/B5</f>
        <v>383.72</v>
      </c>
      <c r="E33" s="11" t="s">
        <v>61</v>
      </c>
      <c r="F33" s="3"/>
      <c r="G33" s="4"/>
    </row>
    <row r="34" spans="1:7" ht="23.25" x14ac:dyDescent="0.35">
      <c r="A34" s="47"/>
      <c r="B34" s="15"/>
      <c r="C34" s="19"/>
      <c r="D34" s="32"/>
      <c r="E34" s="11"/>
      <c r="F34" s="3"/>
      <c r="G34" s="4"/>
    </row>
    <row r="35" spans="1:7" ht="23.25" x14ac:dyDescent="0.35">
      <c r="A35" s="48" t="s">
        <v>66</v>
      </c>
      <c r="B35" s="15"/>
      <c r="C35" s="11"/>
      <c r="D35" s="11"/>
      <c r="E35" s="11"/>
      <c r="F35" s="3"/>
      <c r="G35" s="4"/>
    </row>
    <row r="36" spans="1:7" ht="23.25" x14ac:dyDescent="0.35">
      <c r="A36" s="47" t="s">
        <v>49</v>
      </c>
      <c r="B36" s="29">
        <f>Tabelle2!B12*3</f>
        <v>40.86</v>
      </c>
      <c r="C36" s="11"/>
      <c r="D36" s="11"/>
      <c r="E36" s="11"/>
      <c r="F36" s="3"/>
      <c r="G36" s="4"/>
    </row>
    <row r="37" spans="1:7" ht="23.25" x14ac:dyDescent="0.35">
      <c r="A37" s="47" t="s">
        <v>39</v>
      </c>
      <c r="B37" s="29">
        <f>Tabelle2!B14*2</f>
        <v>73.06</v>
      </c>
      <c r="C37" s="11"/>
      <c r="D37" s="11"/>
      <c r="E37" s="11"/>
      <c r="F37" s="3"/>
      <c r="G37" s="4"/>
    </row>
    <row r="38" spans="1:7" ht="23.25" x14ac:dyDescent="0.35">
      <c r="A38" s="47" t="s">
        <v>40</v>
      </c>
      <c r="B38" s="29">
        <f>Tabelle2!B13</f>
        <v>20.84</v>
      </c>
      <c r="C38" s="11"/>
      <c r="D38" s="11"/>
      <c r="E38" s="11"/>
      <c r="F38" s="3"/>
      <c r="G38" s="4"/>
    </row>
    <row r="39" spans="1:7" ht="23.25" x14ac:dyDescent="0.35">
      <c r="A39" s="48" t="s">
        <v>42</v>
      </c>
      <c r="B39" s="11"/>
      <c r="C39" s="11"/>
      <c r="D39" s="11"/>
      <c r="E39" s="11"/>
      <c r="F39" s="3"/>
      <c r="G39" s="4"/>
    </row>
    <row r="40" spans="1:7" ht="23.25" x14ac:dyDescent="0.35">
      <c r="A40" s="48"/>
      <c r="B40" s="39">
        <f>(B36+B37+B38)*B5</f>
        <v>134.76</v>
      </c>
      <c r="C40" s="19" t="s">
        <v>32</v>
      </c>
      <c r="D40" s="31">
        <f>B36+B37+B38</f>
        <v>134.76</v>
      </c>
      <c r="E40" s="11" t="s">
        <v>43</v>
      </c>
      <c r="F40" s="3"/>
      <c r="G40" s="4"/>
    </row>
    <row r="41" spans="1:7" ht="23.25" x14ac:dyDescent="0.35">
      <c r="A41" s="48" t="s">
        <v>55</v>
      </c>
      <c r="B41" s="15"/>
      <c r="C41" s="19"/>
      <c r="D41" s="31"/>
      <c r="E41" s="11"/>
      <c r="F41" s="3"/>
      <c r="G41" s="4"/>
    </row>
    <row r="42" spans="1:7" ht="23.25" x14ac:dyDescent="0.35">
      <c r="A42" s="48"/>
      <c r="B42" s="39">
        <f>B33+B40</f>
        <v>518.48</v>
      </c>
      <c r="C42" s="19" t="s">
        <v>32</v>
      </c>
      <c r="D42" s="31">
        <f>B42/B5</f>
        <v>518.48</v>
      </c>
      <c r="E42" s="11" t="s">
        <v>43</v>
      </c>
      <c r="F42" s="3"/>
      <c r="G42" s="4"/>
    </row>
    <row r="43" spans="1:7" ht="23.25" x14ac:dyDescent="0.35">
      <c r="A43" s="48"/>
      <c r="B43" s="15"/>
      <c r="C43" s="19"/>
      <c r="D43" s="31"/>
      <c r="E43" s="11"/>
      <c r="F43" s="3"/>
      <c r="G43" s="4"/>
    </row>
    <row r="44" spans="1:7" ht="23.25" x14ac:dyDescent="0.35">
      <c r="A44" s="47" t="s">
        <v>36</v>
      </c>
      <c r="B44" s="11"/>
      <c r="C44" s="11"/>
      <c r="D44" s="11"/>
      <c r="E44" s="11"/>
      <c r="F44" s="3"/>
      <c r="G44" s="4"/>
    </row>
    <row r="45" spans="1:7" ht="23.25" x14ac:dyDescent="0.35">
      <c r="A45" s="49" t="s">
        <v>6</v>
      </c>
      <c r="B45" s="41">
        <f>B17*0.97</f>
        <v>29.099999999999998</v>
      </c>
      <c r="C45" s="11" t="s">
        <v>8</v>
      </c>
      <c r="D45" s="11"/>
      <c r="E45" s="11"/>
      <c r="F45" s="3"/>
      <c r="G45" s="4"/>
    </row>
    <row r="46" spans="1:7" ht="23.25" x14ac:dyDescent="0.35">
      <c r="A46" s="49" t="s">
        <v>9</v>
      </c>
      <c r="B46" s="16">
        <f>B18</f>
        <v>150000</v>
      </c>
      <c r="C46" s="11" t="s">
        <v>10</v>
      </c>
      <c r="D46" s="11"/>
      <c r="E46" s="11"/>
      <c r="F46" s="5"/>
      <c r="G46" s="4"/>
    </row>
    <row r="47" spans="1:7" ht="23.25" x14ac:dyDescent="0.35">
      <c r="A47" s="49" t="s">
        <v>11</v>
      </c>
      <c r="B47" s="13">
        <f>B46*B45/100</f>
        <v>43650</v>
      </c>
      <c r="C47" s="11" t="s">
        <v>2</v>
      </c>
      <c r="D47" s="11"/>
      <c r="E47" s="11"/>
      <c r="F47" s="5"/>
      <c r="G47" s="4"/>
    </row>
    <row r="48" spans="1:7" ht="23.25" x14ac:dyDescent="0.35">
      <c r="A48" s="49" t="s">
        <v>7</v>
      </c>
      <c r="B48" s="13">
        <f>B47*B5</f>
        <v>43650</v>
      </c>
      <c r="C48" s="11" t="s">
        <v>12</v>
      </c>
      <c r="D48" s="11"/>
      <c r="E48" s="11"/>
      <c r="F48" s="3"/>
      <c r="G48" s="4"/>
    </row>
    <row r="49" spans="1:7" ht="23.25" x14ac:dyDescent="0.35">
      <c r="A49" s="47"/>
      <c r="B49" s="11"/>
      <c r="C49" s="11"/>
      <c r="D49" s="11"/>
      <c r="E49" s="11"/>
      <c r="F49" s="3"/>
      <c r="G49" s="4"/>
    </row>
    <row r="50" spans="1:7" ht="23.25" x14ac:dyDescent="0.35">
      <c r="A50" s="50" t="s">
        <v>56</v>
      </c>
      <c r="B50" s="40">
        <f>B22*B48</f>
        <v>80752.5</v>
      </c>
      <c r="C50" s="14"/>
      <c r="D50" s="14"/>
      <c r="E50" s="14"/>
      <c r="F50" s="6"/>
      <c r="G50" s="7"/>
    </row>
    <row r="51" spans="1:7" ht="27.75" x14ac:dyDescent="0.65">
      <c r="A51" s="51"/>
      <c r="B51" s="33"/>
      <c r="C51" s="11"/>
      <c r="D51" s="11"/>
      <c r="E51" s="11"/>
      <c r="F51" s="3"/>
      <c r="G51" s="3"/>
    </row>
    <row r="52" spans="1:7" ht="23.25" x14ac:dyDescent="0.35">
      <c r="A52" s="45"/>
      <c r="B52" s="9"/>
      <c r="C52" s="9"/>
      <c r="D52" s="9"/>
      <c r="E52" s="9"/>
    </row>
    <row r="53" spans="1:7" ht="23.25" x14ac:dyDescent="0.35">
      <c r="A53" s="52" t="s">
        <v>20</v>
      </c>
      <c r="B53" s="42">
        <f>B23-B50</f>
        <v>2497.5</v>
      </c>
      <c r="C53" s="9"/>
      <c r="D53" s="9"/>
      <c r="E53" s="9"/>
    </row>
    <row r="54" spans="1:7" ht="23.25" x14ac:dyDescent="0.35">
      <c r="A54" s="45" t="s">
        <v>52</v>
      </c>
      <c r="B54" s="42">
        <f>B33-B14</f>
        <v>251.22000000000003</v>
      </c>
      <c r="C54" s="9"/>
      <c r="D54" s="9"/>
      <c r="E54" s="9"/>
    </row>
    <row r="55" spans="1:7" ht="23.25" x14ac:dyDescent="0.35">
      <c r="A55" s="45" t="s">
        <v>41</v>
      </c>
      <c r="B55" s="42">
        <f>B40</f>
        <v>134.76</v>
      </c>
      <c r="C55" s="9"/>
      <c r="D55" s="9"/>
      <c r="E55" s="9"/>
    </row>
    <row r="56" spans="1:7" ht="27.75" x14ac:dyDescent="0.65">
      <c r="A56" s="53" t="s">
        <v>33</v>
      </c>
      <c r="B56" s="37">
        <f>B53-B54-B55</f>
        <v>2111.5199999999995</v>
      </c>
      <c r="C56" s="19" t="s">
        <v>32</v>
      </c>
      <c r="D56" s="38">
        <f>B56/B5</f>
        <v>2111.5199999999995</v>
      </c>
      <c r="E56" s="8" t="s">
        <v>21</v>
      </c>
    </row>
    <row r="57" spans="1:7" ht="27.75" x14ac:dyDescent="0.65">
      <c r="A57" s="53"/>
      <c r="B57" s="18"/>
      <c r="C57" s="19"/>
      <c r="D57" s="20"/>
      <c r="E57" s="8"/>
    </row>
    <row r="58" spans="1:7" ht="23.25" x14ac:dyDescent="0.35">
      <c r="A58" s="54" t="s">
        <v>58</v>
      </c>
      <c r="B58" s="34">
        <f>2.62*(B20-B48)</f>
        <v>3537</v>
      </c>
      <c r="C58" s="35" t="s">
        <v>59</v>
      </c>
      <c r="D58" s="20"/>
      <c r="E58" s="8"/>
    </row>
    <row r="59" spans="1:7" ht="27.75" x14ac:dyDescent="0.65">
      <c r="A59" s="53"/>
      <c r="B59" s="18"/>
      <c r="C59" s="19"/>
      <c r="D59" s="20"/>
      <c r="E59" s="8"/>
    </row>
    <row r="60" spans="1:7" ht="23.25" x14ac:dyDescent="0.35">
      <c r="A60" s="45"/>
      <c r="B60" s="9"/>
      <c r="C60" s="9"/>
      <c r="D60" s="21"/>
      <c r="E60" s="9"/>
    </row>
    <row r="61" spans="1:7" ht="23.25" x14ac:dyDescent="0.35">
      <c r="A61" s="45" t="s">
        <v>34</v>
      </c>
      <c r="B61" s="17">
        <f>B23-(B23*0.96)-((B40+B33)-B14)</f>
        <v>2944.02</v>
      </c>
      <c r="C61" s="19" t="s">
        <v>32</v>
      </c>
      <c r="D61" s="22">
        <f>B61/B5</f>
        <v>2944.02</v>
      </c>
      <c r="E61" s="9" t="s">
        <v>21</v>
      </c>
    </row>
    <row r="62" spans="1:7" ht="23.25" x14ac:dyDescent="0.35">
      <c r="A62" s="9"/>
      <c r="B62" s="34"/>
      <c r="C62" s="9"/>
      <c r="D62" s="9"/>
      <c r="E62" s="9"/>
    </row>
    <row r="63" spans="1:7" ht="23.25" x14ac:dyDescent="0.35">
      <c r="A63" s="9"/>
      <c r="B63" s="9"/>
      <c r="C63" s="9"/>
      <c r="D63" s="9"/>
      <c r="E63" s="9"/>
    </row>
    <row r="74" spans="1:1" x14ac:dyDescent="0.25">
      <c r="A74" s="43" t="s">
        <v>57</v>
      </c>
    </row>
  </sheetData>
  <sheetProtection sheet="1" selectLockedCells="1"/>
  <dataConsolidate link="1"/>
  <dataValidations count="2">
    <dataValidation type="decimal" allowBlank="1" showInputMessage="1" showErrorMessage="1" sqref="B17">
      <formula1>1</formula1>
      <formula2>9999</formula2>
    </dataValidation>
    <dataValidation type="decimal" allowBlank="1" showInputMessage="1" showErrorMessage="1" sqref="B18">
      <formula1>0</formula1>
      <formula2>9999999</formula2>
    </dataValidation>
  </dataValidations>
  <pageMargins left="0.7" right="0.7" top="0.78740157499999996" bottom="0.78740157499999996" header="0.3" footer="0.3"/>
  <pageSetup paperSize="9" scale="50" orientation="portrait" r:id="rId1"/>
  <headerFooter>
    <oddHeader xml:space="preserve">&amp;R&amp;G
</oddHeader>
    <oddFooter>&amp;L&amp;D&amp;Cwww.liqui-moly.com&amp;Ranwendungstechnik@liqui-moly.de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Tabelle2!$A$2:$A$4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18"/>
  <sheetViews>
    <sheetView workbookViewId="0">
      <selection activeCell="B14" sqref="B14"/>
    </sheetView>
  </sheetViews>
  <sheetFormatPr baseColWidth="10" defaultRowHeight="15" x14ac:dyDescent="0.25"/>
  <sheetData>
    <row r="1" spans="1:3" x14ac:dyDescent="0.25">
      <c r="A1" t="s">
        <v>22</v>
      </c>
      <c r="C1" t="s">
        <v>24</v>
      </c>
    </row>
    <row r="2" spans="1:3" x14ac:dyDescent="0.25">
      <c r="A2" t="s">
        <v>23</v>
      </c>
      <c r="C2" t="s">
        <v>3</v>
      </c>
    </row>
    <row r="3" spans="1:3" x14ac:dyDescent="0.25">
      <c r="A3" t="s">
        <v>4</v>
      </c>
      <c r="C3" t="s">
        <v>25</v>
      </c>
    </row>
    <row r="4" spans="1:3" x14ac:dyDescent="0.25">
      <c r="A4" t="s">
        <v>18</v>
      </c>
      <c r="C4" t="s">
        <v>26</v>
      </c>
    </row>
    <row r="5" spans="1:3" x14ac:dyDescent="0.25">
      <c r="C5" t="s">
        <v>27</v>
      </c>
    </row>
    <row r="6" spans="1:3" x14ac:dyDescent="0.25">
      <c r="C6" t="s">
        <v>28</v>
      </c>
    </row>
    <row r="7" spans="1:3" x14ac:dyDescent="0.25">
      <c r="C7" t="s">
        <v>29</v>
      </c>
    </row>
    <row r="8" spans="1:3" x14ac:dyDescent="0.25">
      <c r="C8" t="s">
        <v>30</v>
      </c>
    </row>
    <row r="11" spans="1:3" x14ac:dyDescent="0.25">
      <c r="A11" t="s">
        <v>44</v>
      </c>
      <c r="B11" t="s">
        <v>45</v>
      </c>
    </row>
    <row r="12" spans="1:3" x14ac:dyDescent="0.25">
      <c r="A12">
        <v>2425</v>
      </c>
      <c r="B12">
        <v>13.62</v>
      </c>
    </row>
    <row r="13" spans="1:3" x14ac:dyDescent="0.25">
      <c r="A13">
        <v>5144</v>
      </c>
      <c r="B13">
        <v>20.84</v>
      </c>
    </row>
    <row r="14" spans="1:3" x14ac:dyDescent="0.25">
      <c r="A14">
        <v>5197</v>
      </c>
      <c r="B14">
        <v>36.53</v>
      </c>
    </row>
    <row r="15" spans="1:3" x14ac:dyDescent="0.25">
      <c r="A15" t="s">
        <v>46</v>
      </c>
      <c r="B15">
        <f>B12*3+B13*1+B14*2</f>
        <v>134.76</v>
      </c>
    </row>
    <row r="16" spans="1:3" x14ac:dyDescent="0.25">
      <c r="A16" t="s">
        <v>47</v>
      </c>
    </row>
    <row r="17" spans="1:2" x14ac:dyDescent="0.25">
      <c r="A17">
        <v>3786</v>
      </c>
      <c r="B17">
        <f>B18*20</f>
        <v>144.80000000000001</v>
      </c>
    </row>
    <row r="18" spans="1:2" x14ac:dyDescent="0.25">
      <c r="A18" t="s">
        <v>48</v>
      </c>
      <c r="B18">
        <v>7.24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LIQUI MOLY GmbH, Ulm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Umölungspaket-Rechner</dc:title>
  <dc:creator>Alexander Armbruster</dc:creator>
  <cp:keywords>Sparpaket</cp:keywords>
  <dc:description>mit TAB die einzelenn Felder füllen und das Gesamtpotenzial pro Kunde ermitteln</dc:description>
  <cp:lastModifiedBy>Sascha Jardel</cp:lastModifiedBy>
  <cp:lastPrinted>2022-05-09T12:38:53Z</cp:lastPrinted>
  <dcterms:created xsi:type="dcterms:W3CDTF">2012-12-08T07:04:47Z</dcterms:created>
  <dcterms:modified xsi:type="dcterms:W3CDTF">2022-06-03T07:53:17Z</dcterms:modified>
</cp:coreProperties>
</file>